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scual Restrepo\Dropbox\Research\sbtc\data\"/>
    </mc:Choice>
  </mc:AlternateContent>
  <bookViews>
    <workbookView minimized="1" xWindow="0" yWindow="0" windowWidth="25128" windowHeight="1185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3" i="1"/>
  <c r="H12" i="1"/>
  <c r="I11" i="1"/>
  <c r="Q13" i="1"/>
  <c r="M14" i="1"/>
  <c r="R11" i="1"/>
  <c r="R10" i="1"/>
  <c r="I10" i="1"/>
  <c r="N14" i="1"/>
  <c r="N13" i="1"/>
  <c r="L14" i="1"/>
  <c r="M13" i="1"/>
  <c r="L13" i="1"/>
  <c r="L10" i="1"/>
  <c r="K10" i="1"/>
  <c r="M11" i="1" l="1"/>
  <c r="M10" i="1"/>
  <c r="K11" i="1"/>
  <c r="G12" i="1"/>
  <c r="G11" i="1"/>
  <c r="G10" i="1"/>
  <c r="H7" i="1" l="1"/>
  <c r="H6" i="1" l="1"/>
  <c r="H5" i="1"/>
  <c r="G7" i="1"/>
  <c r="G6" i="1"/>
  <c r="J6" i="1" s="1"/>
  <c r="G5" i="1"/>
  <c r="F7" i="1"/>
  <c r="D7" i="1"/>
  <c r="D6" i="1"/>
  <c r="F6" i="1" s="1"/>
  <c r="F5" i="1"/>
  <c r="I5" i="1" s="1"/>
  <c r="D5" i="1"/>
  <c r="J5" i="1" l="1"/>
  <c r="I7" i="1"/>
  <c r="I6" i="1"/>
  <c r="J7" i="1"/>
</calcChain>
</file>

<file path=xl/sharedStrings.xml><?xml version="1.0" encoding="utf-8"?>
<sst xmlns="http://schemas.openxmlformats.org/spreadsheetml/2006/main" count="74" uniqueCount="31">
  <si>
    <t>Quantitative calculations</t>
  </si>
  <si>
    <t xml:space="preserve">Period </t>
  </si>
  <si>
    <t>63-92</t>
  </si>
  <si>
    <t>63-87</t>
  </si>
  <si>
    <t>K&amp;M</t>
  </si>
  <si>
    <t>A&amp;A</t>
  </si>
  <si>
    <t>Estimate for 1/sigma</t>
  </si>
  <si>
    <t>Implied sigma</t>
  </si>
  <si>
    <t>Time trend</t>
  </si>
  <si>
    <t>Implied growth rate of A_H with no tech regress</t>
  </si>
  <si>
    <t>Implied growth of low skill wages (assumes elastic capital supply)</t>
  </si>
  <si>
    <t>92-08</t>
  </si>
  <si>
    <t>Share high-skill labor 1970</t>
  </si>
  <si>
    <t>Share high-skill labor 1990</t>
  </si>
  <si>
    <t>Share high-skill labor 2014</t>
  </si>
  <si>
    <t>Implied TFP growth (lower bound)</t>
  </si>
  <si>
    <t>Observed TFP growth (Fernald)</t>
  </si>
  <si>
    <t>Share of college labor in GDP (start of period)</t>
  </si>
  <si>
    <t>Share of college labor in GDP (end period)</t>
  </si>
  <si>
    <t>Implied TFP growth (using midpoint estimate)</t>
  </si>
  <si>
    <t>Implied growth of output per capita</t>
  </si>
  <si>
    <t>&amp;</t>
  </si>
  <si>
    <t>Katz and Murphy</t>
  </si>
  <si>
    <t>Acemoglu and Autor</t>
  </si>
  <si>
    <t>\\</t>
  </si>
  <si>
    <t>Observed TFP growth (Fernald, 2012)</t>
  </si>
  <si>
    <t>TFP growth using midpoint estimate for $s_H$</t>
  </si>
  <si>
    <t>TFP growth using beginning of period estimate for $s_H$</t>
  </si>
  <si>
    <t>Share of college labor in GDP (end of period)</t>
  </si>
  <si>
    <t>needed to explain</t>
  </si>
  <si>
    <t>Wages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</si>
</sst>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10" fontId="0" fillId="0" borderId="0" xfId="0" applyNumberFormat="1"/>
    <xf numFmtId="2" fontId="0" fillId="0" borderId="0" xfId="0" applyNumberFormat="1"/>
    <xf numFmtId="0" fontId="1" fillId="0" borderId="0" xfId="1"/>
    <xf numFmtId="164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\" TargetMode="External"/><Relationship Id="rId2" Type="http://schemas.openxmlformats.org/officeDocument/2006/relationships/hyperlink" Target="\" TargetMode="External"/><Relationship Id="rId1" Type="http://schemas.openxmlformats.org/officeDocument/2006/relationships/hyperlink" Target="\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selection activeCell="H15" sqref="H15"/>
    </sheetView>
  </sheetViews>
  <sheetFormatPr defaultRowHeight="14.4" x14ac:dyDescent="0.3"/>
  <cols>
    <col min="3" max="10" width="20.6640625" customWidth="1"/>
    <col min="11" max="12" width="17.21875" customWidth="1"/>
    <col min="13" max="13" width="20.6640625" customWidth="1"/>
  </cols>
  <sheetData>
    <row r="1" spans="1:18" x14ac:dyDescent="0.3">
      <c r="A1" t="s">
        <v>0</v>
      </c>
    </row>
    <row r="4" spans="1:18" ht="43.2" x14ac:dyDescent="0.3">
      <c r="B4" t="s">
        <v>1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17</v>
      </c>
      <c r="H4" s="1" t="s">
        <v>18</v>
      </c>
      <c r="I4" s="1" t="s">
        <v>15</v>
      </c>
      <c r="J4" s="1" t="s">
        <v>19</v>
      </c>
      <c r="K4" s="1" t="s">
        <v>16</v>
      </c>
      <c r="L4" s="1" t="s">
        <v>20</v>
      </c>
      <c r="M4" s="1" t="s">
        <v>10</v>
      </c>
    </row>
    <row r="5" spans="1:18" x14ac:dyDescent="0.3">
      <c r="A5" t="s">
        <v>4</v>
      </c>
      <c r="B5" t="s">
        <v>3</v>
      </c>
      <c r="C5">
        <v>0.70899999999999996</v>
      </c>
      <c r="D5" s="3">
        <f>1/C5</f>
        <v>1.4104372355430184</v>
      </c>
      <c r="E5">
        <v>3.3000000000000002E-2</v>
      </c>
      <c r="F5" s="2">
        <f>(D5/(D5-1))*E5</f>
        <v>0.1134020618556701</v>
      </c>
      <c r="G5" s="3">
        <f>(2/3)*B9</f>
        <v>0.16666666666666666</v>
      </c>
      <c r="H5" s="3">
        <f>(2/3)*B10</f>
        <v>0.31999999999999995</v>
      </c>
      <c r="I5" s="2">
        <f>G5*F5</f>
        <v>1.8900343642611683E-2</v>
      </c>
      <c r="J5" s="2">
        <f>(G5+H5)*F5/2</f>
        <v>2.7594501718213052E-2</v>
      </c>
      <c r="K5" s="2">
        <v>1.18E-2</v>
      </c>
      <c r="L5" s="2"/>
    </row>
    <row r="6" spans="1:18" x14ac:dyDescent="0.3">
      <c r="A6" t="s">
        <v>5</v>
      </c>
      <c r="B6" t="s">
        <v>2</v>
      </c>
      <c r="C6">
        <v>0.61199999999999999</v>
      </c>
      <c r="D6" s="3">
        <f>1/C6</f>
        <v>1.6339869281045751</v>
      </c>
      <c r="E6">
        <v>2.8000000000000001E-2</v>
      </c>
      <c r="F6" s="2">
        <f>(D6/(D6-1))*E6</f>
        <v>7.2164948453608255E-2</v>
      </c>
      <c r="G6" s="3">
        <f>(2/3)*B9</f>
        <v>0.16666666666666666</v>
      </c>
      <c r="H6" s="3">
        <f>(2/3)*B10</f>
        <v>0.31999999999999995</v>
      </c>
      <c r="I6" s="2">
        <f>G6*F6</f>
        <v>1.2027491408934709E-2</v>
      </c>
      <c r="J6" s="2">
        <f t="shared" ref="J6:J7" si="0">(G6+H6)*F6/2</f>
        <v>1.7560137457044673E-2</v>
      </c>
      <c r="K6" s="2">
        <v>1.11E-2</v>
      </c>
      <c r="L6" s="2"/>
    </row>
    <row r="7" spans="1:18" x14ac:dyDescent="0.3">
      <c r="A7" t="s">
        <v>5</v>
      </c>
      <c r="B7" t="s">
        <v>11</v>
      </c>
      <c r="C7">
        <v>0.61199999999999999</v>
      </c>
      <c r="D7" s="3">
        <f>1/C7</f>
        <v>1.6339869281045751</v>
      </c>
      <c r="E7">
        <v>1.7999999999999999E-2</v>
      </c>
      <c r="F7" s="2">
        <f>(D7/(D7-1))*E7</f>
        <v>4.6391752577319589E-2</v>
      </c>
      <c r="G7" s="3">
        <f>(2/3)*B10</f>
        <v>0.31999999999999995</v>
      </c>
      <c r="H7" s="3">
        <f>(0.6)*B11</f>
        <v>0.378</v>
      </c>
      <c r="I7" s="2">
        <f>G7*F7</f>
        <v>1.4845360824742266E-2</v>
      </c>
      <c r="J7" s="2">
        <f t="shared" si="0"/>
        <v>1.6190721649484537E-2</v>
      </c>
      <c r="K7" s="2">
        <v>9.7999999999999997E-3</v>
      </c>
      <c r="L7" s="2"/>
    </row>
    <row r="9" spans="1:18" x14ac:dyDescent="0.3">
      <c r="A9" t="s">
        <v>12</v>
      </c>
      <c r="B9">
        <v>0.25</v>
      </c>
    </row>
    <row r="10" spans="1:18" x14ac:dyDescent="0.3">
      <c r="A10" t="s">
        <v>13</v>
      </c>
      <c r="B10">
        <v>0.48</v>
      </c>
      <c r="G10">
        <f>(1-B9)*2/3</f>
        <v>0.5</v>
      </c>
      <c r="I10">
        <f>3.3*0.5*(G10+G11)*D6*0.3</f>
        <v>0.68480392156862735</v>
      </c>
      <c r="K10">
        <f>(G5+H5)/2</f>
        <v>0.24333333333333329</v>
      </c>
      <c r="L10">
        <f>(1/(D6-1))*K10*3.3</f>
        <v>1.2665876288659792</v>
      </c>
      <c r="M10">
        <f>2.16-K11*2.4</f>
        <v>1.3224000000000002</v>
      </c>
      <c r="Q10" t="s">
        <v>30</v>
      </c>
      <c r="R10">
        <f>(D6*0.5*(G10+G11)*0.3-0.5*(G6+H6))*3.3</f>
        <v>-0.11819607843137236</v>
      </c>
    </row>
    <row r="11" spans="1:18" x14ac:dyDescent="0.3">
      <c r="A11" t="s">
        <v>14</v>
      </c>
      <c r="B11">
        <v>0.63</v>
      </c>
      <c r="G11">
        <f>(1-B10)*2/3</f>
        <v>0.34666666666666668</v>
      </c>
      <c r="I11">
        <f>0.44*0.5*(G11+G12)*D7*0.3</f>
        <v>6.1326797385620913E-2</v>
      </c>
      <c r="K11">
        <f>0.5*(G7+H7)</f>
        <v>0.34899999999999998</v>
      </c>
      <c r="M11">
        <f>2-K10*3.3</f>
        <v>1.1970000000000001</v>
      </c>
      <c r="R11">
        <f>(D7*0.5*(G11+G12)*0.3-0.5*(G7+H7))*2.4</f>
        <v>-0.50309019607843131</v>
      </c>
    </row>
    <row r="12" spans="1:18" x14ac:dyDescent="0.3">
      <c r="G12">
        <f>(1-B11)*0.6</f>
        <v>0.222</v>
      </c>
      <c r="H12">
        <f>0.5*(G11+G12)</f>
        <v>0.28433333333333333</v>
      </c>
    </row>
    <row r="13" spans="1:18" x14ac:dyDescent="0.3">
      <c r="H13">
        <f>0.5*(G7+H7)</f>
        <v>0.34899999999999998</v>
      </c>
      <c r="K13" t="s">
        <v>29</v>
      </c>
      <c r="L13">
        <f>3.3*K10*(D6/(D6-1))</f>
        <v>2.0695876288659791</v>
      </c>
      <c r="M13">
        <f>K10*(D6/(D6-1))</f>
        <v>0.62714776632302394</v>
      </c>
      <c r="N13">
        <f>L13/D6</f>
        <v>1.2665876288659792</v>
      </c>
      <c r="Q13">
        <f>D5*0.5*(G10+G11)*0.3</f>
        <v>0.17912552891396336</v>
      </c>
    </row>
    <row r="14" spans="1:18" x14ac:dyDescent="0.3">
      <c r="L14">
        <f>2.4*K11*(D7/(D7-1))</f>
        <v>2.158762886597938</v>
      </c>
      <c r="M14">
        <f>K11*(D7/(D7-1))</f>
        <v>0.89948453608247425</v>
      </c>
      <c r="N14">
        <f>L14/D7</f>
        <v>1.3211628865979381</v>
      </c>
    </row>
    <row r="15" spans="1:18" x14ac:dyDescent="0.3">
      <c r="H15">
        <f>(2/3)*0.0055*0.3</f>
        <v>1.0999999999999998E-3</v>
      </c>
    </row>
    <row r="19" spans="1:18" x14ac:dyDescent="0.3">
      <c r="B19" t="s">
        <v>21</v>
      </c>
      <c r="C19" t="s">
        <v>1</v>
      </c>
      <c r="D19" t="s">
        <v>21</v>
      </c>
      <c r="E19" t="s">
        <v>7</v>
      </c>
      <c r="F19" t="s">
        <v>21</v>
      </c>
      <c r="G19" t="s">
        <v>9</v>
      </c>
      <c r="H19" t="s">
        <v>21</v>
      </c>
      <c r="I19" t="s">
        <v>17</v>
      </c>
      <c r="J19" t="s">
        <v>21</v>
      </c>
      <c r="K19" t="s">
        <v>28</v>
      </c>
      <c r="L19" t="s">
        <v>21</v>
      </c>
      <c r="M19" t="s">
        <v>27</v>
      </c>
      <c r="N19" t="s">
        <v>21</v>
      </c>
      <c r="O19" t="s">
        <v>26</v>
      </c>
      <c r="P19" t="s">
        <v>21</v>
      </c>
      <c r="Q19" t="s">
        <v>25</v>
      </c>
      <c r="R19" s="4" t="s">
        <v>24</v>
      </c>
    </row>
    <row r="20" spans="1:18" x14ac:dyDescent="0.3">
      <c r="A20" t="s">
        <v>22</v>
      </c>
      <c r="B20" t="s">
        <v>21</v>
      </c>
      <c r="C20" t="s">
        <v>3</v>
      </c>
      <c r="D20" t="s">
        <v>21</v>
      </c>
      <c r="E20" s="3">
        <v>1.4104372355430184</v>
      </c>
      <c r="F20" t="s">
        <v>21</v>
      </c>
      <c r="G20" s="5">
        <v>0.1134020618556701</v>
      </c>
      <c r="H20" t="s">
        <v>21</v>
      </c>
      <c r="I20" s="5">
        <v>0.16666666666666666</v>
      </c>
      <c r="J20" t="s">
        <v>21</v>
      </c>
      <c r="K20" s="5">
        <v>0.31999999999999995</v>
      </c>
      <c r="L20" t="s">
        <v>21</v>
      </c>
      <c r="M20" s="2">
        <v>1.8900343642611683E-2</v>
      </c>
      <c r="N20" t="s">
        <v>21</v>
      </c>
      <c r="O20" s="2">
        <v>2.7594501718213052E-2</v>
      </c>
      <c r="P20" t="s">
        <v>21</v>
      </c>
      <c r="Q20" s="2">
        <v>1.18E-2</v>
      </c>
      <c r="R20" s="4" t="s">
        <v>24</v>
      </c>
    </row>
    <row r="21" spans="1:18" x14ac:dyDescent="0.3">
      <c r="A21" t="s">
        <v>23</v>
      </c>
      <c r="B21" t="s">
        <v>21</v>
      </c>
      <c r="C21" t="s">
        <v>2</v>
      </c>
      <c r="D21" t="s">
        <v>21</v>
      </c>
      <c r="E21" s="3">
        <v>1.6339869281045751</v>
      </c>
      <c r="F21" t="s">
        <v>21</v>
      </c>
      <c r="G21" s="5">
        <v>7.2164948453608255E-2</v>
      </c>
      <c r="H21" t="s">
        <v>21</v>
      </c>
      <c r="I21" s="5">
        <v>0.16666666666666666</v>
      </c>
      <c r="J21" t="s">
        <v>21</v>
      </c>
      <c r="K21" s="5">
        <v>0.31999999999999995</v>
      </c>
      <c r="L21" t="s">
        <v>21</v>
      </c>
      <c r="M21" s="2">
        <v>1.2027491408934709E-2</v>
      </c>
      <c r="N21" t="s">
        <v>21</v>
      </c>
      <c r="O21" s="2">
        <v>1.7560137457044673E-2</v>
      </c>
      <c r="P21" t="s">
        <v>21</v>
      </c>
      <c r="Q21" s="2">
        <v>1.11E-2</v>
      </c>
      <c r="R21" s="4" t="s">
        <v>24</v>
      </c>
    </row>
    <row r="22" spans="1:18" x14ac:dyDescent="0.3">
      <c r="A22" t="s">
        <v>23</v>
      </c>
      <c r="B22" t="s">
        <v>21</v>
      </c>
      <c r="C22" t="s">
        <v>11</v>
      </c>
      <c r="D22" t="s">
        <v>21</v>
      </c>
      <c r="E22" s="3">
        <v>1.6339869281045751</v>
      </c>
      <c r="F22" t="s">
        <v>21</v>
      </c>
      <c r="G22" s="5">
        <v>4.6391752577319589E-2</v>
      </c>
      <c r="H22" t="s">
        <v>21</v>
      </c>
      <c r="I22" s="5">
        <v>0.31999999999999995</v>
      </c>
      <c r="J22" t="s">
        <v>21</v>
      </c>
      <c r="K22" s="5">
        <v>0.378</v>
      </c>
      <c r="L22" t="s">
        <v>21</v>
      </c>
      <c r="M22" s="2">
        <v>1.4845360824742266E-2</v>
      </c>
      <c r="N22" t="s">
        <v>21</v>
      </c>
      <c r="O22" s="2">
        <v>1.6190721649484537E-2</v>
      </c>
      <c r="P22" t="s">
        <v>21</v>
      </c>
      <c r="Q22" s="2">
        <v>9.7999999999999997E-3</v>
      </c>
      <c r="R22" s="4" t="s">
        <v>24</v>
      </c>
    </row>
  </sheetData>
  <hyperlinks>
    <hyperlink ref="R19" r:id="rId1"/>
    <hyperlink ref="R20" r:id="rId2"/>
    <hyperlink ref="R21" r:id="rId3"/>
    <hyperlink ref="R22" r:id="rId4"/>
  </hyperlinks>
  <pageMargins left="0.7" right="0.7" top="0.75" bottom="0.75" header="0.3" footer="0.3"/>
  <pageSetup orientation="portrait" horizontalDpi="0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Boston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Pascual Restrepo</dc:creator>
  <cp:lastModifiedBy>Pascual Restrepo</cp:lastModifiedBy>
  <dcterms:created xsi:type="dcterms:W3CDTF">2019-12-14T22:30:26Z</dcterms:created>
  <dcterms:modified xsi:type="dcterms:W3CDTF">2020-01-09T15:13:38Z</dcterms:modified>
</cp:coreProperties>
</file>